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  <sheet state="visible" name="Sheet2" sheetId="2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V32">
      <text>
        <t xml:space="preserve">bocho, blueye, stagiaire, ruru,
	-Wulfila di Luna</t>
      </text>
    </comment>
  </commentList>
</comments>
</file>

<file path=xl/sharedStrings.xml><?xml version="1.0" encoding="utf-8"?>
<sst xmlns="http://schemas.openxmlformats.org/spreadsheetml/2006/main" count="115" uniqueCount="110">
  <si>
    <t>devis de commande</t>
  </si>
  <si>
    <t xml:space="preserve">a5 32 pages couleur </t>
  </si>
  <si>
    <t>somme</t>
  </si>
  <si>
    <t>1/3 du prix</t>
  </si>
  <si>
    <t>exemplaires de zine</t>
  </si>
  <si>
    <t>couv même grammage que intérieur 170g</t>
  </si>
  <si>
    <t>couv 250g</t>
  </si>
  <si>
    <t>expédition</t>
  </si>
  <si>
    <t>bénefs si vente a 5€</t>
  </si>
  <si>
    <t>cout total</t>
  </si>
  <si>
    <t>bénef</t>
  </si>
  <si>
    <t>(en conv)</t>
  </si>
  <si>
    <t>marque page</t>
  </si>
  <si>
    <t>stands</t>
  </si>
  <si>
    <t>somme dans la fiche q.clients de tk</t>
  </si>
  <si>
    <t>0,0%</t>
  </si>
  <si>
    <t>imprimés</t>
  </si>
  <si>
    <t>de</t>
  </si>
  <si>
    <t>à</t>
  </si>
  <si>
    <t>% F</t>
  </si>
  <si>
    <t>ordre</t>
  </si>
  <si>
    <t>F</t>
  </si>
  <si>
    <t>H</t>
  </si>
  <si>
    <t>connus</t>
  </si>
  <si>
    <t>%</t>
  </si>
  <si>
    <t>gens</t>
  </si>
  <si>
    <t>par convention</t>
  </si>
  <si>
    <t>zines</t>
  </si>
  <si>
    <t>badge</t>
  </si>
  <si>
    <t>mp</t>
  </si>
  <si>
    <t>poster</t>
  </si>
  <si>
    <t>dessin</t>
  </si>
  <si>
    <t>q 1</t>
  </si>
  <si>
    <t>q 2</t>
  </si>
  <si>
    <t>q 1+2</t>
  </si>
  <si>
    <t>q 3</t>
  </si>
  <si>
    <t>q 4</t>
  </si>
  <si>
    <t>q 5</t>
  </si>
  <si>
    <t>q 6</t>
  </si>
  <si>
    <t>q7</t>
  </si>
  <si>
    <t>qnos1</t>
  </si>
  <si>
    <t>€ chiffres affaire</t>
  </si>
  <si>
    <t>€/gens</t>
  </si>
  <si>
    <t>cout</t>
  </si>
  <si>
    <t>jours</t>
  </si>
  <si>
    <t>Gain / j</t>
  </si>
  <si>
    <t>cout / j</t>
  </si>
  <si>
    <t>année</t>
  </si>
  <si>
    <t>zines/ gens</t>
  </si>
  <si>
    <t>€ connus</t>
  </si>
  <si>
    <t>35,3%</t>
  </si>
  <si>
    <t>47,1%</t>
  </si>
  <si>
    <t>manga expo 2006</t>
  </si>
  <si>
    <t>16,7%</t>
  </si>
  <si>
    <t>66,7%</t>
  </si>
  <si>
    <t>anim est 2006</t>
  </si>
  <si>
    <t>70,6%</t>
  </si>
  <si>
    <t>Japan expo 2007</t>
  </si>
  <si>
    <t>100,0%</t>
  </si>
  <si>
    <t>japan expo 2008</t>
  </si>
  <si>
    <t>41,8%</t>
  </si>
  <si>
    <t>50,0%</t>
  </si>
  <si>
    <t>Japan expo 2010</t>
  </si>
  <si>
    <t>27,5%</t>
  </si>
  <si>
    <t>15,0%</t>
  </si>
  <si>
    <t>Harajuku 2010</t>
  </si>
  <si>
    <t>40,0%</t>
  </si>
  <si>
    <t>10,0%</t>
  </si>
  <si>
    <t>made in asia 2011</t>
  </si>
  <si>
    <t>26,9%</t>
  </si>
  <si>
    <t>7,7%</t>
  </si>
  <si>
    <t>geek faeries 2011</t>
  </si>
  <si>
    <t>43,0%</t>
  </si>
  <si>
    <t>10,2%</t>
  </si>
  <si>
    <t>japan expo 2011</t>
  </si>
  <si>
    <t>79,3%</t>
  </si>
  <si>
    <t>17,2%</t>
  </si>
  <si>
    <t>Harajuku 2011</t>
  </si>
  <si>
    <t>45,5%</t>
  </si>
  <si>
    <t>fugu chaulnes 2012</t>
  </si>
  <si>
    <t>75,0%</t>
  </si>
  <si>
    <t>14,3%</t>
  </si>
  <si>
    <t>Épitanime 2012</t>
  </si>
  <si>
    <t>geek faeries 2012 (mélu)</t>
  </si>
  <si>
    <t>56,7%</t>
  </si>
  <si>
    <t>15,6%</t>
  </si>
  <si>
    <t>japan expo 2012</t>
  </si>
  <si>
    <t>Amiens 15 aout 2012</t>
  </si>
  <si>
    <t>Harajuku 2012</t>
  </si>
  <si>
    <t>st malo 2012 quai des bulles</t>
  </si>
  <si>
    <t>igny 2012</t>
  </si>
  <si>
    <t>japan nantes 2012</t>
  </si>
  <si>
    <t>anim est 2012</t>
  </si>
  <si>
    <t>made in asia 2013</t>
  </si>
  <si>
    <t>puteaux 2013</t>
  </si>
  <si>
    <t>fugu chaulnes 2013</t>
  </si>
  <si>
    <t>Epitanime 2013</t>
  </si>
  <si>
    <t>Japan expo 2013</t>
  </si>
  <si>
    <t>harajuku 2013 (mélu)</t>
  </si>
  <si>
    <t>yaoi yuri con 2013</t>
  </si>
  <si>
    <t>animest 2013</t>
  </si>
  <si>
    <t>hors conv'</t>
  </si>
  <si>
    <t>Paris manga fev 2014</t>
  </si>
  <si>
    <t>Fugu chaulnes 2014</t>
  </si>
  <si>
    <t>Geekopolis 2014</t>
  </si>
  <si>
    <t>Puteaux 2014</t>
  </si>
  <si>
    <t>Epitanime 2014</t>
  </si>
  <si>
    <t>Japan expo 2014</t>
  </si>
  <si>
    <t>Paris manga oct 2014</t>
  </si>
  <si>
    <t>SoBD 2014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</si>
</sst>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$&quot;#,##0.00"/>
    <numFmt numFmtId="165" formatCode="&quot;$&quot;#,##0"/>
    <numFmt numFmtId="166" formatCode="&quot;$&quot;#,##0.0"/>
  </numFmts>
  <fonts count="3">
    <font>
      <sz val="10.0"/>
      <color rgb="FF000000"/>
      <name val="Arial"/>
    </font>
    <font>
      <sz val="18.0"/>
    </font>
    <font/>
  </fonts>
  <fills count="8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93C47D"/>
        <bgColor rgb="FF93C47D"/>
      </patternFill>
    </fill>
    <fill>
      <patternFill patternType="solid">
        <fgColor rgb="FFEFEFEF"/>
        <bgColor rgb="FFEFEFEF"/>
      </patternFill>
    </fill>
    <fill>
      <patternFill patternType="solid">
        <fgColor rgb="FFF4CCCC"/>
        <bgColor rgb="FFF4CCCC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</border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wrapText="1"/>
    </xf>
    <xf borderId="0" fillId="0" fontId="1" numFmtId="0" xfId="0" applyAlignment="1" applyFont="1">
      <alignment wrapText="1"/>
    </xf>
    <xf borderId="0" fillId="0" fontId="2" numFmtId="0" xfId="0" applyAlignment="1" applyFont="1">
      <alignment wrapText="1"/>
    </xf>
    <xf borderId="0" fillId="0" fontId="2" numFmtId="4" xfId="0" applyAlignment="1" applyFont="1" applyNumberFormat="1">
      <alignment wrapText="1"/>
    </xf>
    <xf borderId="0" fillId="2" fontId="2" numFmtId="164" xfId="0" applyAlignment="1" applyFill="1" applyFont="1" applyNumberFormat="1">
      <alignment wrapText="1"/>
    </xf>
    <xf borderId="0" fillId="2" fontId="2" numFmtId="4" xfId="0" applyAlignment="1" applyFont="1" applyNumberFormat="1">
      <alignment wrapText="1"/>
    </xf>
    <xf borderId="0" fillId="0" fontId="2" numFmtId="164" xfId="0" applyAlignment="1" applyFont="1" applyNumberFormat="1">
      <alignment wrapText="1"/>
    </xf>
    <xf borderId="0" fillId="0" fontId="2" numFmtId="165" xfId="0" applyAlignment="1" applyFont="1" applyNumberFormat="1">
      <alignment wrapText="1"/>
    </xf>
    <xf borderId="0" fillId="0" fontId="2" numFmtId="166" xfId="0" applyAlignment="1" applyFont="1" applyNumberFormat="1">
      <alignment wrapText="1"/>
    </xf>
    <xf borderId="0" fillId="3" fontId="2" numFmtId="0" xfId="0" applyAlignment="1" applyFill="1" applyFont="1">
      <alignment wrapText="1"/>
    </xf>
    <xf borderId="0" fillId="0" fontId="2" numFmtId="0" xfId="0" applyAlignment="1" applyFont="1">
      <alignment horizontal="right" wrapText="1"/>
    </xf>
    <xf borderId="0" fillId="0" fontId="2" numFmtId="4" xfId="0" applyAlignment="1" applyFont="1" applyNumberFormat="1">
      <alignment horizontal="right" wrapText="1"/>
    </xf>
    <xf borderId="0" fillId="4" fontId="2" numFmtId="0" xfId="0" applyAlignment="1" applyFill="1" applyFont="1">
      <alignment wrapText="1"/>
    </xf>
    <xf borderId="0" fillId="5" fontId="2" numFmtId="0" xfId="0" applyAlignment="1" applyFill="1" applyFont="1">
      <alignment wrapText="1"/>
    </xf>
    <xf borderId="0" fillId="6" fontId="2" numFmtId="0" xfId="0" applyAlignment="1" applyFill="1" applyFont="1">
      <alignment wrapText="1"/>
    </xf>
    <xf borderId="0" fillId="5" fontId="2" numFmtId="0" xfId="0" applyAlignment="1" applyFont="1">
      <alignment wrapText="1"/>
    </xf>
    <xf borderId="0" fillId="7" fontId="2" numFmtId="0" xfId="0" applyAlignment="1" applyFill="1" applyFont="1">
      <alignment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xSplit="8.0" ySplit="3.0" topLeftCell="I4" activePane="bottomRight" state="frozen"/>
      <selection activeCell="I1" sqref="I1" pane="topRight"/>
      <selection activeCell="A4" sqref="A4" pane="bottomLeft"/>
      <selection activeCell="I4" sqref="I4" pane="bottomRight"/>
    </sheetView>
  </sheetViews>
  <sheetFormatPr customHeight="1" defaultColWidth="17.29" defaultRowHeight="15.75"/>
  <cols>
    <col customWidth="1" min="1" max="1" width="8.57"/>
    <col customWidth="1" min="2" max="2" width="6.0"/>
    <col customWidth="1" min="3" max="3" width="6.43"/>
    <col customWidth="1" min="4" max="4" width="10.14"/>
    <col customWidth="1" min="5" max="5" width="6.0"/>
    <col customWidth="1" min="6" max="6" width="7.57"/>
    <col customWidth="1" min="7" max="7" width="8.29"/>
    <col customWidth="1" min="8" max="8" width="24.71"/>
    <col customWidth="1" min="9" max="9" width="5.29"/>
    <col customWidth="1" min="10" max="10" width="6.43"/>
    <col customWidth="1" min="11" max="11" width="4.43"/>
    <col customWidth="1" min="12" max="12" width="6.71"/>
    <col customWidth="1" min="13" max="13" width="7.57"/>
    <col customWidth="1" min="14" max="15" width="3.71"/>
    <col customWidth="1" min="16" max="16" width="6.29"/>
    <col customWidth="1" min="17" max="21" width="3.71"/>
    <col customWidth="1" min="22" max="22" width="6.29"/>
    <col customWidth="1" min="23" max="23" width="7.71"/>
    <col customWidth="1" min="24" max="24" width="6.86"/>
    <col customWidth="1" min="25" max="25" width="7.0"/>
    <col customWidth="1" min="26" max="26" width="5.14"/>
    <col customWidth="1" min="27" max="27" width="7.0"/>
    <col customWidth="1" min="28" max="28" width="7.43"/>
    <col customWidth="1" min="29" max="29" width="6.43"/>
    <col customWidth="1" min="30" max="30" width="10.71"/>
    <col customWidth="1" min="31" max="31" width="8.86"/>
    <col customWidth="1" min="32" max="32" width="24.57"/>
  </cols>
  <sheetData>
    <row r="1">
      <c r="C1" s="2" t="s">
        <v>2</v>
      </c>
      <c r="H1" s="2" t="s">
        <v>11</v>
      </c>
      <c r="K1" s="2" t="s">
        <v>12</v>
      </c>
      <c r="Y1" s="2" t="s">
        <v>13</v>
      </c>
      <c r="AF1" s="2" t="s">
        <v>14</v>
      </c>
    </row>
    <row r="2">
      <c r="C2" s="2">
        <v>0.0</v>
      </c>
      <c r="D2" s="2">
        <v>0.0</v>
      </c>
      <c r="E2" s="2">
        <v>0.0</v>
      </c>
      <c r="F2" s="2" t="s">
        <v>15</v>
      </c>
      <c r="G2" s="2">
        <v>647.0</v>
      </c>
      <c r="H2" s="2" t="s">
        <v>16</v>
      </c>
      <c r="I2">
        <f t="shared" ref="I2:W2" si="1">sum(I4:I44)</f>
        <v>519</v>
      </c>
      <c r="J2">
        <f t="shared" si="1"/>
        <v>567</v>
      </c>
      <c r="K2">
        <f t="shared" si="1"/>
        <v>39</v>
      </c>
      <c r="L2">
        <f t="shared" si="1"/>
        <v>28</v>
      </c>
      <c r="M2">
        <f t="shared" si="1"/>
        <v>78</v>
      </c>
      <c r="N2">
        <f t="shared" si="1"/>
        <v>94</v>
      </c>
      <c r="O2">
        <f t="shared" si="1"/>
        <v>66</v>
      </c>
      <c r="P2">
        <f t="shared" si="1"/>
        <v>34</v>
      </c>
      <c r="Q2">
        <f t="shared" si="1"/>
        <v>112</v>
      </c>
      <c r="R2">
        <f t="shared" si="1"/>
        <v>86</v>
      </c>
      <c r="S2">
        <f t="shared" si="1"/>
        <v>75</v>
      </c>
      <c r="T2">
        <f t="shared" si="1"/>
        <v>50</v>
      </c>
      <c r="U2">
        <f t="shared" si="1"/>
        <v>0</v>
      </c>
      <c r="V2">
        <f t="shared" si="1"/>
        <v>6</v>
      </c>
      <c r="W2">
        <f t="shared" si="1"/>
        <v>5216.6</v>
      </c>
      <c r="X2" s="3">
        <f>AVERAGE(X4:X35)</f>
        <v>5.612236467</v>
      </c>
      <c r="Y2">
        <f t="shared" ref="Y2:Z2" si="2">sum(Y4:Y44)</f>
        <v>1273.84</v>
      </c>
      <c r="Z2">
        <f t="shared" si="2"/>
        <v>55.5</v>
      </c>
      <c r="AF2" s="2" t="s">
        <v>17</v>
      </c>
      <c r="AG2" s="2" t="s">
        <v>18</v>
      </c>
    </row>
    <row r="3">
      <c r="A3" s="2" t="s">
        <v>19</v>
      </c>
      <c r="B3" s="2" t="s">
        <v>20</v>
      </c>
      <c r="C3" s="2" t="s">
        <v>21</v>
      </c>
      <c r="D3" s="2" t="s">
        <v>22</v>
      </c>
      <c r="E3" s="2" t="s">
        <v>23</v>
      </c>
      <c r="F3" s="2" t="s">
        <v>24</v>
      </c>
      <c r="G3" s="2" t="s">
        <v>25</v>
      </c>
      <c r="H3" s="2" t="s">
        <v>26</v>
      </c>
      <c r="I3" s="2" t="s">
        <v>27</v>
      </c>
      <c r="J3" s="2" t="s">
        <v>28</v>
      </c>
      <c r="K3" s="2" t="s">
        <v>29</v>
      </c>
      <c r="L3" s="2" t="s">
        <v>30</v>
      </c>
      <c r="M3" s="2" t="s">
        <v>31</v>
      </c>
      <c r="N3" s="2" t="s">
        <v>32</v>
      </c>
      <c r="O3" s="2" t="s">
        <v>33</v>
      </c>
      <c r="P3" s="2" t="s">
        <v>34</v>
      </c>
      <c r="Q3" s="2" t="s">
        <v>35</v>
      </c>
      <c r="R3" s="2" t="s">
        <v>36</v>
      </c>
      <c r="S3" s="2" t="s">
        <v>37</v>
      </c>
      <c r="T3" s="2" t="s">
        <v>38</v>
      </c>
      <c r="U3" s="2" t="s">
        <v>39</v>
      </c>
      <c r="V3" s="2" t="s">
        <v>40</v>
      </c>
      <c r="W3" s="2" t="s">
        <v>41</v>
      </c>
      <c r="X3" s="2" t="s">
        <v>42</v>
      </c>
      <c r="Y3" s="2" t="s">
        <v>43</v>
      </c>
      <c r="Z3" s="2" t="s">
        <v>44</v>
      </c>
      <c r="AA3" s="2" t="s">
        <v>45</v>
      </c>
      <c r="AB3" s="2" t="s">
        <v>46</v>
      </c>
      <c r="AC3" s="2" t="s">
        <v>47</v>
      </c>
      <c r="AD3" s="2" t="s">
        <v>48</v>
      </c>
      <c r="AE3" s="2" t="s">
        <v>49</v>
      </c>
    </row>
    <row r="4">
      <c r="A4" s="2" t="s">
        <v>50</v>
      </c>
      <c r="B4" s="2">
        <v>1.0</v>
      </c>
      <c r="C4" s="2">
        <v>6.0</v>
      </c>
      <c r="D4" s="2">
        <v>11.0</v>
      </c>
      <c r="E4" s="2">
        <v>8.0</v>
      </c>
      <c r="F4" s="2" t="s">
        <v>51</v>
      </c>
      <c r="G4" s="2">
        <v>17.0</v>
      </c>
      <c r="H4" s="2" t="s">
        <v>52</v>
      </c>
      <c r="I4" s="2">
        <v>17.0</v>
      </c>
      <c r="J4" s="2">
        <v>0.0</v>
      </c>
      <c r="N4" s="9">
        <v>17.0</v>
      </c>
      <c r="O4" s="2">
        <v>0.0</v>
      </c>
      <c r="Q4" s="2">
        <v>0.0</v>
      </c>
      <c r="R4" s="2">
        <v>0.0</v>
      </c>
      <c r="S4" s="2">
        <v>0.0</v>
      </c>
      <c r="T4" s="2">
        <v>0.0</v>
      </c>
      <c r="U4" s="2">
        <v>0.0</v>
      </c>
      <c r="V4" s="2">
        <v>0.0</v>
      </c>
      <c r="W4" s="10">
        <v>48.0</v>
      </c>
      <c r="X4" s="11">
        <v>2.82</v>
      </c>
      <c r="Y4" s="2">
        <v>0.0</v>
      </c>
      <c r="Z4" s="2">
        <v>2.0</v>
      </c>
      <c r="AA4" s="3">
        <f t="shared" ref="AA4:AA22" si="3">W4/Z4</f>
        <v>24</v>
      </c>
      <c r="AB4" s="3">
        <f t="shared" ref="AB4:AB22" si="4">Y4/Z4</f>
        <v>0</v>
      </c>
      <c r="AC4" s="2">
        <v>2006.0</v>
      </c>
      <c r="AD4" s="2">
        <v>1.0</v>
      </c>
      <c r="AE4" s="2">
        <v>22.59</v>
      </c>
    </row>
    <row r="5">
      <c r="A5" s="2" t="s">
        <v>53</v>
      </c>
      <c r="B5" s="2">
        <v>2.0</v>
      </c>
      <c r="C5" s="2">
        <v>1.0</v>
      </c>
      <c r="D5" s="2">
        <v>5.0</v>
      </c>
      <c r="E5" s="2">
        <v>4.0</v>
      </c>
      <c r="F5" s="2" t="s">
        <v>54</v>
      </c>
      <c r="G5" s="2">
        <v>6.0</v>
      </c>
      <c r="H5" s="2" t="s">
        <v>55</v>
      </c>
      <c r="I5" s="2">
        <v>6.0</v>
      </c>
      <c r="J5" s="2">
        <v>0.0</v>
      </c>
      <c r="N5" s="2">
        <v>6.0</v>
      </c>
      <c r="O5" s="2">
        <v>0.0</v>
      </c>
      <c r="Q5" s="2">
        <v>0.0</v>
      </c>
      <c r="R5" s="2">
        <v>0.0</v>
      </c>
      <c r="S5" s="2">
        <v>0.0</v>
      </c>
      <c r="T5" s="2">
        <v>0.0</v>
      </c>
      <c r="U5" s="2">
        <v>0.0</v>
      </c>
      <c r="V5" s="2">
        <v>0.0</v>
      </c>
      <c r="W5" s="10">
        <v>18.0</v>
      </c>
      <c r="X5" s="11">
        <v>3.0</v>
      </c>
      <c r="Y5" s="2">
        <v>0.0</v>
      </c>
      <c r="Z5" s="2">
        <v>2.0</v>
      </c>
      <c r="AA5" s="3">
        <f t="shared" si="3"/>
        <v>9</v>
      </c>
      <c r="AB5" s="3">
        <f t="shared" si="4"/>
        <v>0</v>
      </c>
      <c r="AC5" s="2">
        <v>2006.0</v>
      </c>
      <c r="AD5" s="2">
        <v>1.0</v>
      </c>
      <c r="AE5" s="2">
        <v>12.0</v>
      </c>
    </row>
    <row r="6">
      <c r="A6" s="2" t="s">
        <v>50</v>
      </c>
      <c r="B6" s="2">
        <v>3.0</v>
      </c>
      <c r="C6" s="2">
        <v>6.0</v>
      </c>
      <c r="D6" s="2">
        <v>11.0</v>
      </c>
      <c r="E6" s="2">
        <v>12.0</v>
      </c>
      <c r="F6" s="2" t="s">
        <v>56</v>
      </c>
      <c r="G6" s="2">
        <v>17.0</v>
      </c>
      <c r="H6" s="12" t="s">
        <v>57</v>
      </c>
      <c r="I6" s="2">
        <v>21.0</v>
      </c>
      <c r="J6" s="2">
        <v>0.0</v>
      </c>
      <c r="N6" s="2">
        <v>8.0</v>
      </c>
      <c r="O6" s="9">
        <v>13.0</v>
      </c>
      <c r="Q6" s="2">
        <v>0.0</v>
      </c>
      <c r="R6" s="2">
        <v>0.0</v>
      </c>
      <c r="S6" s="2">
        <v>0.0</v>
      </c>
      <c r="T6" s="2">
        <v>0.0</v>
      </c>
      <c r="U6" s="2">
        <v>0.0</v>
      </c>
      <c r="V6" s="2">
        <v>0.0</v>
      </c>
      <c r="W6" s="10">
        <v>63.0</v>
      </c>
      <c r="X6" s="11">
        <v>3.71</v>
      </c>
      <c r="Y6" s="2">
        <v>0.0</v>
      </c>
      <c r="Z6" s="2">
        <v>3.0</v>
      </c>
      <c r="AA6" s="3">
        <f t="shared" si="3"/>
        <v>21</v>
      </c>
      <c r="AB6" s="3">
        <f t="shared" si="4"/>
        <v>0</v>
      </c>
      <c r="AC6" s="2">
        <v>2007.0</v>
      </c>
      <c r="AD6" s="2">
        <v>1.24</v>
      </c>
      <c r="AE6" s="2">
        <v>44.47</v>
      </c>
    </row>
    <row r="7">
      <c r="A7" s="2" t="s">
        <v>58</v>
      </c>
      <c r="B7" s="2">
        <v>4.0</v>
      </c>
      <c r="C7" s="2">
        <v>1.0</v>
      </c>
      <c r="D7" s="2">
        <v>0.0</v>
      </c>
      <c r="E7" s="2">
        <v>1.0</v>
      </c>
      <c r="F7" s="2" t="s">
        <v>58</v>
      </c>
      <c r="G7" s="2">
        <v>1.0</v>
      </c>
      <c r="H7" s="12" t="s">
        <v>59</v>
      </c>
      <c r="I7" s="2">
        <v>2.0</v>
      </c>
      <c r="J7" s="2">
        <v>0.0</v>
      </c>
      <c r="N7" s="2">
        <v>1.0</v>
      </c>
      <c r="O7" s="2">
        <v>1.0</v>
      </c>
      <c r="Q7" s="2">
        <v>0.0</v>
      </c>
      <c r="R7" s="2">
        <v>0.0</v>
      </c>
      <c r="S7" s="2">
        <v>0.0</v>
      </c>
      <c r="T7" s="2">
        <v>0.0</v>
      </c>
      <c r="U7" s="2">
        <v>0.0</v>
      </c>
      <c r="V7" s="2">
        <v>0.0</v>
      </c>
      <c r="W7" s="10">
        <v>6.0</v>
      </c>
      <c r="X7" s="11">
        <v>6.0</v>
      </c>
      <c r="Y7" s="2">
        <v>0.0</v>
      </c>
      <c r="Z7" s="2">
        <v>3.0</v>
      </c>
      <c r="AA7" s="3">
        <f t="shared" si="3"/>
        <v>2</v>
      </c>
      <c r="AB7" s="3">
        <f t="shared" si="4"/>
        <v>0</v>
      </c>
      <c r="AC7" s="2">
        <v>2008.0</v>
      </c>
      <c r="AD7" s="2">
        <v>2.0</v>
      </c>
      <c r="AE7" s="2">
        <v>6.0</v>
      </c>
    </row>
    <row r="8">
      <c r="A8" s="2" t="s">
        <v>60</v>
      </c>
      <c r="B8" s="2">
        <v>5.0</v>
      </c>
      <c r="C8" s="2">
        <v>56.0</v>
      </c>
      <c r="D8" s="2">
        <v>78.0</v>
      </c>
      <c r="E8" s="2">
        <v>67.0</v>
      </c>
      <c r="F8" s="2" t="s">
        <v>61</v>
      </c>
      <c r="G8" s="2">
        <v>134.0</v>
      </c>
      <c r="H8" s="12" t="s">
        <v>62</v>
      </c>
      <c r="I8" s="2">
        <v>42.0</v>
      </c>
      <c r="J8" s="2">
        <v>75.0</v>
      </c>
      <c r="N8" s="2">
        <v>11.0</v>
      </c>
      <c r="O8" s="2">
        <v>10.0</v>
      </c>
      <c r="Q8" s="9">
        <v>21.0</v>
      </c>
      <c r="R8" s="2">
        <v>0.0</v>
      </c>
      <c r="S8" s="2">
        <v>0.0</v>
      </c>
      <c r="T8" s="2">
        <v>0.0</v>
      </c>
      <c r="U8" s="2">
        <v>0.0</v>
      </c>
      <c r="V8" s="2">
        <v>0.0</v>
      </c>
      <c r="W8" s="10">
        <v>242.0</v>
      </c>
      <c r="X8" s="11">
        <v>1.81</v>
      </c>
      <c r="Y8" s="2">
        <v>143.0</v>
      </c>
      <c r="Z8" s="2">
        <v>4.0</v>
      </c>
      <c r="AA8" s="3">
        <f t="shared" si="3"/>
        <v>60.5</v>
      </c>
      <c r="AB8" s="3">
        <f t="shared" si="4"/>
        <v>35.75</v>
      </c>
      <c r="AC8" s="2">
        <v>2010.0</v>
      </c>
      <c r="AD8" s="2">
        <v>0.31</v>
      </c>
      <c r="AE8" s="2">
        <v>121.0</v>
      </c>
    </row>
    <row r="9">
      <c r="A9" s="2" t="s">
        <v>63</v>
      </c>
      <c r="B9" s="2">
        <v>6.0</v>
      </c>
      <c r="C9" s="2">
        <v>11.0</v>
      </c>
      <c r="D9" s="2">
        <v>29.0</v>
      </c>
      <c r="E9" s="2">
        <v>6.0</v>
      </c>
      <c r="F9" s="2" t="s">
        <v>64</v>
      </c>
      <c r="G9" s="2">
        <v>40.0</v>
      </c>
      <c r="H9" s="2" t="s">
        <v>65</v>
      </c>
      <c r="I9" s="2">
        <v>18.0</v>
      </c>
      <c r="J9" s="2">
        <v>44.0</v>
      </c>
      <c r="N9" s="2">
        <v>4.0</v>
      </c>
      <c r="O9" s="2">
        <v>4.0</v>
      </c>
      <c r="Q9" s="2">
        <v>10.0</v>
      </c>
      <c r="R9" s="2">
        <v>0.0</v>
      </c>
      <c r="S9" s="2">
        <v>0.0</v>
      </c>
      <c r="T9" s="2">
        <v>0.0</v>
      </c>
      <c r="U9" s="2">
        <v>0.0</v>
      </c>
      <c r="V9" s="2">
        <v>0.0</v>
      </c>
      <c r="W9" s="10">
        <v>136.0</v>
      </c>
      <c r="X9" s="11">
        <v>3.4</v>
      </c>
      <c r="Y9" s="2">
        <v>30.0</v>
      </c>
      <c r="Z9" s="2">
        <v>2.0</v>
      </c>
      <c r="AA9" s="3">
        <f t="shared" si="3"/>
        <v>68</v>
      </c>
      <c r="AB9" s="3">
        <f t="shared" si="4"/>
        <v>15</v>
      </c>
      <c r="AC9" s="2">
        <v>2010.0</v>
      </c>
      <c r="AD9" s="2">
        <v>0.45</v>
      </c>
      <c r="AE9" s="2">
        <v>20.4</v>
      </c>
    </row>
    <row r="10">
      <c r="A10" s="2" t="s">
        <v>66</v>
      </c>
      <c r="B10" s="2">
        <v>7.0</v>
      </c>
      <c r="C10" s="2">
        <v>12.0</v>
      </c>
      <c r="D10" s="2">
        <v>18.0</v>
      </c>
      <c r="E10" s="2">
        <v>3.0</v>
      </c>
      <c r="F10" s="2" t="s">
        <v>67</v>
      </c>
      <c r="G10" s="2">
        <v>30.0</v>
      </c>
      <c r="H10" s="2" t="s">
        <v>68</v>
      </c>
      <c r="I10" s="2">
        <v>14.0</v>
      </c>
      <c r="J10" s="2">
        <v>32.0</v>
      </c>
      <c r="M10" s="2">
        <v>2.0</v>
      </c>
      <c r="N10" s="2">
        <v>5.0</v>
      </c>
      <c r="O10" s="2">
        <v>3.0</v>
      </c>
      <c r="Q10" s="2">
        <v>6.0</v>
      </c>
      <c r="R10" s="2">
        <v>0.0</v>
      </c>
      <c r="S10" s="2">
        <v>0.0</v>
      </c>
      <c r="T10" s="2">
        <v>0.0</v>
      </c>
      <c r="U10" s="2">
        <v>0.0</v>
      </c>
      <c r="V10" s="2">
        <v>0.0</v>
      </c>
      <c r="W10" s="10">
        <v>91.0</v>
      </c>
      <c r="X10" s="11">
        <v>3.03</v>
      </c>
      <c r="Y10" s="2">
        <v>72.5</v>
      </c>
      <c r="Z10" s="2">
        <v>2.5</v>
      </c>
      <c r="AA10" s="3">
        <f t="shared" si="3"/>
        <v>36.4</v>
      </c>
      <c r="AB10" s="3">
        <f t="shared" si="4"/>
        <v>29</v>
      </c>
      <c r="AC10" s="2">
        <v>2011.0</v>
      </c>
      <c r="AD10" s="2">
        <v>0.47</v>
      </c>
      <c r="AE10" s="2">
        <v>9.1</v>
      </c>
    </row>
    <row r="11">
      <c r="A11" s="2" t="s">
        <v>69</v>
      </c>
      <c r="B11" s="2">
        <v>8.0</v>
      </c>
      <c r="C11" s="2">
        <v>7.0</v>
      </c>
      <c r="D11" s="2">
        <v>19.0</v>
      </c>
      <c r="E11" s="2">
        <v>2.0</v>
      </c>
      <c r="F11" s="2" t="s">
        <v>70</v>
      </c>
      <c r="G11" s="2">
        <v>26.0</v>
      </c>
      <c r="H11" s="2" t="s">
        <v>71</v>
      </c>
      <c r="I11" s="2">
        <v>12.0</v>
      </c>
      <c r="J11" s="2">
        <v>26.0</v>
      </c>
      <c r="M11" s="2">
        <v>2.0</v>
      </c>
      <c r="N11" s="2">
        <v>2.0</v>
      </c>
      <c r="O11" s="2">
        <v>3.0</v>
      </c>
      <c r="Q11" s="2">
        <v>7.0</v>
      </c>
      <c r="R11" s="2">
        <v>0.0</v>
      </c>
      <c r="S11" s="2">
        <v>0.0</v>
      </c>
      <c r="T11" s="2">
        <v>0.0</v>
      </c>
      <c r="U11" s="2">
        <v>0.0</v>
      </c>
      <c r="V11" s="2">
        <v>0.0</v>
      </c>
      <c r="W11" s="10">
        <v>74.0</v>
      </c>
      <c r="X11" s="11">
        <v>2.85</v>
      </c>
      <c r="Y11" s="2">
        <v>30.0</v>
      </c>
      <c r="Z11" s="2">
        <v>2.0</v>
      </c>
      <c r="AA11" s="3">
        <f t="shared" si="3"/>
        <v>37</v>
      </c>
      <c r="AB11" s="3">
        <f t="shared" si="4"/>
        <v>15</v>
      </c>
      <c r="AC11" s="2">
        <v>2011.0</v>
      </c>
      <c r="AD11" s="2">
        <v>0.46</v>
      </c>
      <c r="AE11" s="2">
        <v>5.69</v>
      </c>
    </row>
    <row r="12">
      <c r="A12" s="2" t="s">
        <v>72</v>
      </c>
      <c r="B12" s="2">
        <v>9.0</v>
      </c>
      <c r="C12" s="2">
        <v>55.0</v>
      </c>
      <c r="D12" s="2">
        <v>73.0</v>
      </c>
      <c r="E12" s="2">
        <v>13.0</v>
      </c>
      <c r="F12" s="2" t="s">
        <v>73</v>
      </c>
      <c r="G12" s="2">
        <v>128.0</v>
      </c>
      <c r="H12" s="12" t="s">
        <v>74</v>
      </c>
      <c r="I12" s="2">
        <v>63.0</v>
      </c>
      <c r="J12" s="2">
        <v>116.0</v>
      </c>
      <c r="L12" s="2">
        <v>3.0</v>
      </c>
      <c r="M12">
        <f>2+7+12+8</f>
        <v>29</v>
      </c>
      <c r="N12" s="2">
        <v>13.0</v>
      </c>
      <c r="O12" s="2">
        <v>13.0</v>
      </c>
      <c r="Q12" s="2">
        <v>13.0</v>
      </c>
      <c r="R12" s="9">
        <v>24.0</v>
      </c>
      <c r="S12" s="2">
        <v>0.0</v>
      </c>
      <c r="T12" s="2">
        <v>0.0</v>
      </c>
      <c r="U12" s="2">
        <v>0.0</v>
      </c>
      <c r="V12" s="2">
        <v>0.0</v>
      </c>
      <c r="W12" s="10">
        <v>628.5</v>
      </c>
      <c r="X12" s="11">
        <v>4.91</v>
      </c>
      <c r="Y12" s="2">
        <v>167.68</v>
      </c>
      <c r="Z12" s="2">
        <v>4.0</v>
      </c>
      <c r="AA12" s="3">
        <f t="shared" si="3"/>
        <v>157.125</v>
      </c>
      <c r="AB12" s="3">
        <f t="shared" si="4"/>
        <v>41.92</v>
      </c>
      <c r="AC12" s="2">
        <v>2011.0</v>
      </c>
      <c r="AD12" s="2">
        <v>0.49</v>
      </c>
      <c r="AE12" s="2">
        <v>63.83</v>
      </c>
    </row>
    <row r="13">
      <c r="A13" s="2" t="s">
        <v>75</v>
      </c>
      <c r="B13" s="2">
        <v>10.0</v>
      </c>
      <c r="C13" s="2">
        <v>23.0</v>
      </c>
      <c r="D13" s="2">
        <v>6.0</v>
      </c>
      <c r="E13" s="2">
        <v>5.0</v>
      </c>
      <c r="F13" s="2" t="s">
        <v>76</v>
      </c>
      <c r="G13" s="2">
        <v>29.0</v>
      </c>
      <c r="H13" s="2" t="s">
        <v>77</v>
      </c>
      <c r="I13" s="2">
        <v>22.0</v>
      </c>
      <c r="J13" s="2">
        <v>20.0</v>
      </c>
      <c r="L13" s="2">
        <v>1.0</v>
      </c>
      <c r="M13" s="2">
        <v>1.0</v>
      </c>
      <c r="N13" s="2">
        <v>4.0</v>
      </c>
      <c r="O13" s="2">
        <v>4.0</v>
      </c>
      <c r="Q13" s="2">
        <v>6.0</v>
      </c>
      <c r="R13" s="2">
        <v>8.0</v>
      </c>
      <c r="S13" s="2">
        <v>0.0</v>
      </c>
      <c r="T13" s="2">
        <v>0.0</v>
      </c>
      <c r="U13" s="2">
        <v>0.0</v>
      </c>
      <c r="V13" s="2">
        <v>0.0</v>
      </c>
      <c r="W13" s="10">
        <v>139.0</v>
      </c>
      <c r="X13" s="11">
        <v>4.79</v>
      </c>
      <c r="Y13" s="2">
        <v>30.0</v>
      </c>
      <c r="Z13" s="2">
        <v>2.0</v>
      </c>
      <c r="AA13" s="3">
        <f t="shared" si="3"/>
        <v>69.5</v>
      </c>
      <c r="AB13" s="3">
        <f t="shared" si="4"/>
        <v>15</v>
      </c>
      <c r="AC13" s="2">
        <v>2011.0</v>
      </c>
      <c r="AD13" s="2">
        <v>0.76</v>
      </c>
      <c r="AE13" s="2">
        <v>23.97</v>
      </c>
    </row>
    <row r="14">
      <c r="A14" s="2" t="s">
        <v>78</v>
      </c>
      <c r="B14" s="2">
        <v>11.0</v>
      </c>
      <c r="C14" s="2">
        <v>5.0</v>
      </c>
      <c r="D14" s="2">
        <v>6.0</v>
      </c>
      <c r="E14" s="2">
        <v>0.0</v>
      </c>
      <c r="F14" s="2" t="s">
        <v>15</v>
      </c>
      <c r="G14" s="2">
        <v>11.0</v>
      </c>
      <c r="H14" s="2" t="s">
        <v>79</v>
      </c>
      <c r="I14" s="2">
        <v>7.0</v>
      </c>
      <c r="J14" s="2">
        <v>16.0</v>
      </c>
      <c r="M14" s="2">
        <v>0.0</v>
      </c>
      <c r="N14" s="2">
        <v>2.0</v>
      </c>
      <c r="O14" s="2">
        <v>1.0</v>
      </c>
      <c r="Q14" s="2">
        <v>2.0</v>
      </c>
      <c r="R14" s="2">
        <v>2.0</v>
      </c>
      <c r="S14" s="2">
        <v>0.0</v>
      </c>
      <c r="T14" s="2">
        <v>0.0</v>
      </c>
      <c r="U14" s="2">
        <v>0.0</v>
      </c>
      <c r="V14" s="2">
        <v>0.0</v>
      </c>
      <c r="W14" s="10">
        <v>44.4</v>
      </c>
      <c r="X14" s="11">
        <v>4.04</v>
      </c>
      <c r="Y14" s="2">
        <v>10.0</v>
      </c>
      <c r="Z14" s="2">
        <v>1.0</v>
      </c>
      <c r="AA14" s="3">
        <f t="shared" si="3"/>
        <v>44.4</v>
      </c>
      <c r="AB14" s="3">
        <f t="shared" si="4"/>
        <v>10</v>
      </c>
      <c r="AC14" s="2">
        <v>2012.0</v>
      </c>
      <c r="AD14" s="2">
        <v>0.64</v>
      </c>
      <c r="AE14" s="2">
        <v>0.0</v>
      </c>
    </row>
    <row r="15">
      <c r="A15" s="2" t="s">
        <v>80</v>
      </c>
      <c r="B15" s="2">
        <v>12.0</v>
      </c>
      <c r="C15" s="2">
        <v>21.0</v>
      </c>
      <c r="D15" s="2">
        <v>7.0</v>
      </c>
      <c r="E15" s="2">
        <v>4.0</v>
      </c>
      <c r="F15" s="2" t="s">
        <v>81</v>
      </c>
      <c r="G15" s="2">
        <v>28.0</v>
      </c>
      <c r="H15" s="2" t="s">
        <v>82</v>
      </c>
      <c r="I15" s="2">
        <v>12.0</v>
      </c>
      <c r="J15" s="2">
        <v>43.0</v>
      </c>
      <c r="M15" s="2">
        <v>0.0</v>
      </c>
      <c r="N15" s="2">
        <v>2.0</v>
      </c>
      <c r="O15" s="2">
        <v>3.0</v>
      </c>
      <c r="Q15" s="2">
        <v>5.0</v>
      </c>
      <c r="R15" s="2">
        <v>2.0</v>
      </c>
      <c r="S15" s="2">
        <v>0.0</v>
      </c>
      <c r="T15" s="2">
        <v>0.0</v>
      </c>
      <c r="U15" s="2">
        <v>0.0</v>
      </c>
      <c r="V15" s="2">
        <v>0.0</v>
      </c>
      <c r="W15" s="10">
        <v>117.0</v>
      </c>
      <c r="X15" s="11">
        <v>4.18</v>
      </c>
      <c r="Y15" s="2">
        <v>30.0</v>
      </c>
      <c r="Z15" s="2">
        <v>3.0</v>
      </c>
      <c r="AA15" s="3">
        <f t="shared" si="3"/>
        <v>39</v>
      </c>
      <c r="AB15" s="3">
        <f t="shared" si="4"/>
        <v>10</v>
      </c>
      <c r="AC15" s="2">
        <v>2012.0</v>
      </c>
      <c r="AD15" s="2">
        <v>0.43</v>
      </c>
      <c r="AE15" s="2">
        <v>16.71</v>
      </c>
    </row>
    <row r="16">
      <c r="A16" s="2" t="s">
        <v>15</v>
      </c>
      <c r="B16" s="2">
        <v>13.0</v>
      </c>
      <c r="C16" s="2">
        <v>0.0</v>
      </c>
      <c r="D16" s="2">
        <v>2.0</v>
      </c>
      <c r="E16" s="2">
        <v>0.0</v>
      </c>
      <c r="F16" s="2" t="s">
        <v>15</v>
      </c>
      <c r="G16" s="2">
        <v>90.0</v>
      </c>
      <c r="H16" s="2" t="s">
        <v>83</v>
      </c>
      <c r="I16" s="2">
        <v>5.0</v>
      </c>
      <c r="J16" s="2">
        <v>0.0</v>
      </c>
      <c r="M16" s="2">
        <v>3.0</v>
      </c>
      <c r="N16" s="2">
        <v>1.0</v>
      </c>
      <c r="O16" s="2">
        <v>1.0</v>
      </c>
      <c r="Q16" s="2">
        <v>1.0</v>
      </c>
      <c r="R16" s="2">
        <v>2.0</v>
      </c>
      <c r="S16" s="2">
        <v>0.0</v>
      </c>
      <c r="T16" s="2">
        <v>0.0</v>
      </c>
      <c r="U16" s="2">
        <v>0.0</v>
      </c>
      <c r="V16" s="2">
        <v>0.0</v>
      </c>
      <c r="W16" s="10">
        <v>22.0</v>
      </c>
      <c r="X16" s="11">
        <v>0.24</v>
      </c>
      <c r="Y16" s="2">
        <v>0.0</v>
      </c>
      <c r="Z16" s="2">
        <v>1.0</v>
      </c>
      <c r="AA16" s="3">
        <f t="shared" si="3"/>
        <v>22</v>
      </c>
      <c r="AB16" s="3">
        <f t="shared" si="4"/>
        <v>0</v>
      </c>
      <c r="AC16" s="2">
        <v>2012.0</v>
      </c>
      <c r="AD16" s="2">
        <v>0.06</v>
      </c>
      <c r="AE16" s="2">
        <v>0.0</v>
      </c>
    </row>
    <row r="17">
      <c r="A17" s="2" t="s">
        <v>84</v>
      </c>
      <c r="B17" s="2">
        <v>14.0</v>
      </c>
      <c r="C17" s="2">
        <v>51.0</v>
      </c>
      <c r="D17" s="2">
        <v>39.0</v>
      </c>
      <c r="E17" s="2">
        <v>14.0</v>
      </c>
      <c r="F17" s="2" t="s">
        <v>85</v>
      </c>
      <c r="G17" s="2">
        <v>90.0</v>
      </c>
      <c r="H17" s="12" t="s">
        <v>86</v>
      </c>
      <c r="I17" s="2">
        <v>48.0</v>
      </c>
      <c r="J17" s="2">
        <v>59.0</v>
      </c>
      <c r="L17" s="2">
        <v>3.0</v>
      </c>
      <c r="M17">
        <f>6+4+8</f>
        <v>18</v>
      </c>
      <c r="N17" s="2">
        <v>9.0</v>
      </c>
      <c r="O17" s="2">
        <v>10.0</v>
      </c>
      <c r="Q17" s="2">
        <v>10.0</v>
      </c>
      <c r="R17" s="2">
        <v>10.0</v>
      </c>
      <c r="S17" s="9">
        <v>9.0</v>
      </c>
      <c r="T17" s="2">
        <v>0.0</v>
      </c>
      <c r="U17" s="2">
        <v>0.0</v>
      </c>
      <c r="V17" s="2">
        <v>0.0</v>
      </c>
      <c r="W17" s="10">
        <v>906.9</v>
      </c>
      <c r="X17" s="11">
        <v>10.08</v>
      </c>
      <c r="Y17" s="2">
        <v>189.76</v>
      </c>
      <c r="Z17" s="2">
        <v>4.0</v>
      </c>
      <c r="AA17" s="3">
        <f t="shared" si="3"/>
        <v>226.725</v>
      </c>
      <c r="AB17" s="3">
        <f t="shared" si="4"/>
        <v>47.44</v>
      </c>
      <c r="AC17" s="2">
        <v>2012.0</v>
      </c>
      <c r="AD17" s="2">
        <v>0.53</v>
      </c>
      <c r="AE17" s="2">
        <v>141.07</v>
      </c>
    </row>
    <row r="18">
      <c r="B18" s="2">
        <v>15.0</v>
      </c>
      <c r="G18">
        <f t="shared" ref="G18:G31" si="5">D18+C18</f>
        <v>0</v>
      </c>
      <c r="H18" s="2" t="s">
        <v>87</v>
      </c>
      <c r="I18" s="2">
        <v>13.0</v>
      </c>
      <c r="N18" s="2">
        <v>0.0</v>
      </c>
      <c r="O18" s="2">
        <v>0.0</v>
      </c>
      <c r="P18" s="9">
        <v>3.0</v>
      </c>
      <c r="Q18" s="2">
        <v>2.0</v>
      </c>
      <c r="R18" s="2">
        <v>4.0</v>
      </c>
      <c r="S18" s="2">
        <v>4.0</v>
      </c>
      <c r="T18" s="2">
        <v>0.0</v>
      </c>
      <c r="U18" s="2">
        <v>0.0</v>
      </c>
      <c r="V18" s="2">
        <v>0.0</v>
      </c>
      <c r="W18" s="2">
        <v>114.0</v>
      </c>
      <c r="X18" s="3"/>
      <c r="Y18" s="2">
        <v>0.0</v>
      </c>
      <c r="Z18" s="2">
        <v>1.0</v>
      </c>
      <c r="AA18" s="3">
        <f t="shared" si="3"/>
        <v>114</v>
      </c>
      <c r="AB18" s="3">
        <f t="shared" si="4"/>
        <v>0</v>
      </c>
      <c r="AC18" s="2">
        <v>2012.0</v>
      </c>
      <c r="AF18" s="2">
        <v>602.0</v>
      </c>
      <c r="AG18" s="2">
        <v>607.0</v>
      </c>
    </row>
    <row r="19">
      <c r="B19" s="2">
        <v>16.0</v>
      </c>
      <c r="G19">
        <f t="shared" si="5"/>
        <v>0</v>
      </c>
      <c r="H19" s="2" t="s">
        <v>88</v>
      </c>
      <c r="I19" s="2">
        <v>31.0</v>
      </c>
      <c r="J19" s="2">
        <v>34.0</v>
      </c>
      <c r="M19" s="2">
        <v>3.0</v>
      </c>
      <c r="N19" s="2">
        <v>1.0</v>
      </c>
      <c r="O19" s="2">
        <v>0.0</v>
      </c>
      <c r="P19" s="2">
        <v>3.0</v>
      </c>
      <c r="Q19" s="2">
        <v>5.0</v>
      </c>
      <c r="R19" s="2">
        <v>5.0</v>
      </c>
      <c r="S19" s="2">
        <v>17.0</v>
      </c>
      <c r="T19" s="2">
        <v>0.0</v>
      </c>
      <c r="U19" s="2">
        <v>0.0</v>
      </c>
      <c r="V19" s="2">
        <v>0.0</v>
      </c>
      <c r="W19" s="2">
        <v>364.0</v>
      </c>
      <c r="X19" s="3"/>
      <c r="Y19" s="2">
        <v>40.0</v>
      </c>
      <c r="Z19" s="2">
        <v>1.5</v>
      </c>
      <c r="AA19" s="3">
        <f t="shared" si="3"/>
        <v>242.6666667</v>
      </c>
      <c r="AB19" s="3">
        <f t="shared" si="4"/>
        <v>26.66666667</v>
      </c>
      <c r="AC19" s="2">
        <v>2012.0</v>
      </c>
      <c r="AF19" s="2">
        <v>609.0</v>
      </c>
      <c r="AG19" s="2">
        <v>658.0</v>
      </c>
    </row>
    <row r="20">
      <c r="B20" s="2">
        <v>17.0</v>
      </c>
      <c r="C20" s="2">
        <v>0.0</v>
      </c>
      <c r="D20" s="2">
        <v>5.0</v>
      </c>
      <c r="G20">
        <f t="shared" si="5"/>
        <v>5</v>
      </c>
      <c r="H20" s="2" t="s">
        <v>89</v>
      </c>
      <c r="I20" s="2">
        <v>2.0</v>
      </c>
      <c r="W20" s="2">
        <v>107.8</v>
      </c>
      <c r="X20" s="3">
        <f t="shared" ref="X20:X22" si="6">W20/G20</f>
        <v>21.56</v>
      </c>
      <c r="Y20" s="2">
        <v>0.0</v>
      </c>
      <c r="Z20" s="2">
        <v>2.0</v>
      </c>
      <c r="AA20" s="3">
        <f t="shared" si="3"/>
        <v>53.9</v>
      </c>
      <c r="AB20" s="3">
        <f t="shared" si="4"/>
        <v>0</v>
      </c>
      <c r="AC20" s="2">
        <v>2012.0</v>
      </c>
    </row>
    <row r="21">
      <c r="B21" s="2">
        <v>18.0</v>
      </c>
      <c r="C21" s="2">
        <v>0.0</v>
      </c>
      <c r="D21" s="2">
        <v>1.0</v>
      </c>
      <c r="G21">
        <f t="shared" si="5"/>
        <v>1</v>
      </c>
      <c r="H21" s="2" t="s">
        <v>90</v>
      </c>
      <c r="I21" s="2">
        <v>1.0</v>
      </c>
      <c r="J21" s="2">
        <v>0.0</v>
      </c>
      <c r="K21" s="2">
        <v>0.0</v>
      </c>
      <c r="L21" s="2">
        <v>0.0</v>
      </c>
      <c r="N21" s="2">
        <v>0.0</v>
      </c>
      <c r="O21" s="2">
        <v>0.0</v>
      </c>
      <c r="P21" s="2">
        <v>1.0</v>
      </c>
      <c r="Q21" s="2">
        <v>0.0</v>
      </c>
      <c r="R21" s="2">
        <v>0.0</v>
      </c>
      <c r="S21" s="2">
        <v>0.0</v>
      </c>
      <c r="T21" s="2">
        <v>0.0</v>
      </c>
      <c r="U21" s="2">
        <v>0.0</v>
      </c>
      <c r="V21" s="2">
        <v>0.0</v>
      </c>
      <c r="W21" s="2">
        <v>10.0</v>
      </c>
      <c r="X21" s="3">
        <f t="shared" si="6"/>
        <v>10</v>
      </c>
      <c r="Y21" s="2">
        <v>0.0</v>
      </c>
      <c r="Z21" s="2">
        <v>0.5</v>
      </c>
      <c r="AA21" s="3">
        <f t="shared" si="3"/>
        <v>20</v>
      </c>
      <c r="AB21" s="3">
        <f t="shared" si="4"/>
        <v>0</v>
      </c>
      <c r="AC21" s="2">
        <v>2012.0</v>
      </c>
    </row>
    <row r="22">
      <c r="B22" s="2">
        <v>19.0</v>
      </c>
      <c r="C22" s="2">
        <v>3.0</v>
      </c>
      <c r="D22" s="2">
        <v>0.0</v>
      </c>
      <c r="G22">
        <f t="shared" si="5"/>
        <v>3</v>
      </c>
      <c r="H22" s="2" t="s">
        <v>91</v>
      </c>
      <c r="I22" s="2">
        <v>2.0</v>
      </c>
      <c r="J22" s="2">
        <v>0.0</v>
      </c>
      <c r="K22" s="2">
        <v>0.0</v>
      </c>
      <c r="L22" s="2">
        <v>1.0</v>
      </c>
      <c r="N22" s="2">
        <v>0.0</v>
      </c>
      <c r="O22" s="2">
        <v>0.0</v>
      </c>
      <c r="P22" s="2">
        <v>2.0</v>
      </c>
      <c r="Q22" s="2">
        <v>0.0</v>
      </c>
      <c r="R22" s="2">
        <v>1.0</v>
      </c>
      <c r="S22" s="2">
        <v>0.0</v>
      </c>
      <c r="T22" s="2">
        <v>0.0</v>
      </c>
      <c r="U22" s="2">
        <v>0.0</v>
      </c>
      <c r="V22" s="2">
        <v>0.0</v>
      </c>
      <c r="W22" s="2">
        <v>9.0</v>
      </c>
      <c r="X22" s="3">
        <f t="shared" si="6"/>
        <v>3</v>
      </c>
      <c r="Y22" s="2">
        <v>0.0</v>
      </c>
      <c r="Z22" s="2">
        <v>1.0</v>
      </c>
      <c r="AA22" s="3">
        <f t="shared" si="3"/>
        <v>9</v>
      </c>
      <c r="AB22" s="3">
        <f t="shared" si="4"/>
        <v>0</v>
      </c>
      <c r="AC22" s="2">
        <v>2012.0</v>
      </c>
    </row>
    <row r="23">
      <c r="B23" s="2">
        <v>20.0</v>
      </c>
      <c r="G23">
        <f t="shared" si="5"/>
        <v>0</v>
      </c>
      <c r="H23" s="2" t="s">
        <v>92</v>
      </c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3"/>
      <c r="Y23" s="13"/>
      <c r="Z23" s="13"/>
      <c r="AA23" s="3"/>
      <c r="AB23" s="3"/>
      <c r="AC23" s="13"/>
      <c r="AD23" s="13"/>
      <c r="AE23" s="13"/>
      <c r="AF23" s="13"/>
    </row>
    <row r="24">
      <c r="B24" s="2">
        <v>21.0</v>
      </c>
      <c r="G24">
        <f t="shared" si="5"/>
        <v>0</v>
      </c>
      <c r="H24" s="2" t="s">
        <v>93</v>
      </c>
      <c r="K24" s="2">
        <v>0.0</v>
      </c>
      <c r="U24" s="2">
        <v>0.0</v>
      </c>
      <c r="V24" s="2">
        <v>0.0</v>
      </c>
      <c r="W24" s="2">
        <v>210.0</v>
      </c>
      <c r="X24" s="3"/>
      <c r="Y24" s="14"/>
      <c r="Z24" s="2">
        <v>2.0</v>
      </c>
      <c r="AA24" s="3">
        <f t="shared" ref="AA24:AA26" si="7">W24/Z24</f>
        <v>105</v>
      </c>
      <c r="AB24" s="3">
        <f t="shared" ref="AB24:AB26" si="8">Y24/Z24</f>
        <v>0</v>
      </c>
      <c r="AC24" s="2">
        <v>2013.0</v>
      </c>
      <c r="AF24" s="2">
        <v>680.0</v>
      </c>
      <c r="AG24" s="2">
        <v>714.0</v>
      </c>
    </row>
    <row r="25">
      <c r="B25" s="2">
        <v>22.0</v>
      </c>
      <c r="C25" s="2">
        <v>8.0</v>
      </c>
      <c r="D25" s="2">
        <v>8.0</v>
      </c>
      <c r="G25">
        <f t="shared" si="5"/>
        <v>16</v>
      </c>
      <c r="H25" s="2" t="s">
        <v>94</v>
      </c>
      <c r="I25" s="2">
        <v>17.0</v>
      </c>
      <c r="K25" s="2">
        <v>0.0</v>
      </c>
      <c r="M25" s="2">
        <v>0.0</v>
      </c>
      <c r="N25" s="2">
        <v>0.0</v>
      </c>
      <c r="O25" s="2">
        <v>0.0</v>
      </c>
      <c r="P25" s="2">
        <v>3.0</v>
      </c>
      <c r="Q25" s="2">
        <v>3.0</v>
      </c>
      <c r="R25" s="2">
        <v>3.0</v>
      </c>
      <c r="S25" s="2">
        <v>8.0</v>
      </c>
      <c r="T25" s="2">
        <v>0.0</v>
      </c>
      <c r="U25" s="2">
        <v>0.0</v>
      </c>
      <c r="V25" s="2">
        <v>0.0</v>
      </c>
      <c r="W25" s="2">
        <v>158.0</v>
      </c>
      <c r="X25" s="3">
        <f t="shared" ref="X25:X26" si="9">W25/G25</f>
        <v>9.875</v>
      </c>
      <c r="Y25" s="2">
        <v>0.0</v>
      </c>
      <c r="Z25" s="2">
        <v>2.0</v>
      </c>
      <c r="AA25" s="3">
        <f t="shared" si="7"/>
        <v>79</v>
      </c>
      <c r="AB25" s="3">
        <f t="shared" si="8"/>
        <v>0</v>
      </c>
      <c r="AC25" s="2">
        <v>2013.0</v>
      </c>
      <c r="AF25" s="2">
        <v>721.0</v>
      </c>
      <c r="AG25" s="2">
        <v>737.0</v>
      </c>
    </row>
    <row r="26">
      <c r="B26" s="2">
        <v>23.0</v>
      </c>
      <c r="C26" s="2">
        <v>11.0</v>
      </c>
      <c r="D26" s="2">
        <v>11.0</v>
      </c>
      <c r="G26">
        <f t="shared" si="5"/>
        <v>22</v>
      </c>
      <c r="H26" s="2" t="s">
        <v>95</v>
      </c>
      <c r="I26" s="2">
        <v>11.0</v>
      </c>
      <c r="K26" s="2">
        <v>0.0</v>
      </c>
      <c r="M26" s="2">
        <v>6.0</v>
      </c>
      <c r="N26" s="2">
        <v>0.0</v>
      </c>
      <c r="O26" s="2">
        <v>0.0</v>
      </c>
      <c r="P26" s="2">
        <v>3.0</v>
      </c>
      <c r="Q26" s="2">
        <v>1.0</v>
      </c>
      <c r="R26" s="2">
        <v>2.0</v>
      </c>
      <c r="S26" s="2">
        <v>5.0</v>
      </c>
      <c r="T26" s="2">
        <v>0.0</v>
      </c>
      <c r="U26" s="2">
        <v>0.0</v>
      </c>
      <c r="V26" s="2">
        <v>0.0</v>
      </c>
      <c r="W26" s="2">
        <v>122.0</v>
      </c>
      <c r="X26" s="3">
        <f t="shared" si="9"/>
        <v>5.545454545</v>
      </c>
      <c r="Y26" s="2">
        <v>10.0</v>
      </c>
      <c r="Z26" s="2">
        <v>1.0</v>
      </c>
      <c r="AA26" s="3">
        <f t="shared" si="7"/>
        <v>122</v>
      </c>
      <c r="AB26" s="3">
        <f t="shared" si="8"/>
        <v>10</v>
      </c>
      <c r="AC26" s="2">
        <v>2013.0</v>
      </c>
      <c r="AF26" s="2">
        <v>731.0</v>
      </c>
      <c r="AG26" s="2">
        <v>751.0</v>
      </c>
    </row>
    <row r="27">
      <c r="B27" s="2">
        <v>24.0</v>
      </c>
      <c r="G27">
        <f t="shared" si="5"/>
        <v>0</v>
      </c>
      <c r="H27" s="15" t="s">
        <v>96</v>
      </c>
      <c r="I27" s="15">
        <v>26.0</v>
      </c>
      <c r="J27" s="15">
        <v>0.0</v>
      </c>
      <c r="K27" s="15">
        <v>0.0</v>
      </c>
      <c r="L27" s="15">
        <v>0.0</v>
      </c>
      <c r="M27" s="15">
        <v>1.0</v>
      </c>
      <c r="N27" s="15">
        <v>0.0</v>
      </c>
      <c r="O27" s="15">
        <v>0.0</v>
      </c>
      <c r="P27" s="15">
        <v>5.0</v>
      </c>
      <c r="Q27" s="15">
        <v>2.0</v>
      </c>
      <c r="R27" s="15">
        <v>3.0</v>
      </c>
      <c r="S27" s="15">
        <v>4.0</v>
      </c>
      <c r="T27" s="15">
        <v>0.0</v>
      </c>
      <c r="U27" s="15">
        <v>0.0</v>
      </c>
      <c r="V27" s="15">
        <v>0.0</v>
      </c>
      <c r="W27" s="15">
        <v>142.0</v>
      </c>
      <c r="X27" s="3"/>
      <c r="Y27" s="13"/>
      <c r="Z27" s="13"/>
      <c r="AA27" s="3"/>
      <c r="AB27" s="3"/>
      <c r="AC27" s="13"/>
      <c r="AD27" s="13"/>
      <c r="AE27" s="13"/>
      <c r="AF27" s="15">
        <v>898.0</v>
      </c>
      <c r="AG27" s="2">
        <v>915.0</v>
      </c>
    </row>
    <row r="28">
      <c r="B28" s="2">
        <v>25.0</v>
      </c>
      <c r="C28" s="2">
        <v>54.0</v>
      </c>
      <c r="D28" s="2">
        <v>45.0</v>
      </c>
      <c r="G28">
        <f t="shared" si="5"/>
        <v>99</v>
      </c>
      <c r="H28" s="12" t="s">
        <v>97</v>
      </c>
      <c r="I28" s="2">
        <v>89.0</v>
      </c>
      <c r="J28" s="2">
        <v>40.0</v>
      </c>
      <c r="K28" s="2">
        <v>2.0</v>
      </c>
      <c r="L28" s="2">
        <v>10.0</v>
      </c>
      <c r="M28" s="2">
        <v>9.0</v>
      </c>
      <c r="N28" s="2">
        <v>0.0</v>
      </c>
      <c r="O28" s="2">
        <v>0.0</v>
      </c>
      <c r="P28" s="2">
        <v>8.0</v>
      </c>
      <c r="Q28" s="2">
        <v>11.0</v>
      </c>
      <c r="R28" s="2">
        <v>10.0</v>
      </c>
      <c r="S28" s="2">
        <v>19.0</v>
      </c>
      <c r="T28" s="9">
        <v>41.0</v>
      </c>
      <c r="U28" s="2">
        <v>0.0</v>
      </c>
      <c r="V28" s="2">
        <v>0.0</v>
      </c>
      <c r="W28" s="2">
        <v>925.0</v>
      </c>
      <c r="X28" s="3">
        <f>W28/G28</f>
        <v>9.343434343</v>
      </c>
      <c r="Y28" s="2">
        <v>388.1</v>
      </c>
      <c r="Z28" s="2">
        <v>4.0</v>
      </c>
      <c r="AA28" s="3">
        <f t="shared" ref="AA28:AA31" si="10">W28/Z28</f>
        <v>231.25</v>
      </c>
      <c r="AB28" s="3">
        <f t="shared" ref="AB28:AB31" si="11">Y28/Z28</f>
        <v>97.025</v>
      </c>
      <c r="AC28" s="2">
        <v>2013.0</v>
      </c>
      <c r="AF28" s="2">
        <v>756.0</v>
      </c>
      <c r="AG28" s="2">
        <v>858.0</v>
      </c>
    </row>
    <row r="29">
      <c r="B29" s="2">
        <v>26.0</v>
      </c>
      <c r="G29">
        <f t="shared" si="5"/>
        <v>0</v>
      </c>
      <c r="H29" s="2" t="s">
        <v>98</v>
      </c>
      <c r="I29" s="2">
        <v>12.0</v>
      </c>
      <c r="J29" s="2">
        <v>0.0</v>
      </c>
      <c r="K29" s="2">
        <v>0.0</v>
      </c>
      <c r="L29" s="2">
        <v>0.0</v>
      </c>
      <c r="M29" s="2">
        <v>0.0</v>
      </c>
      <c r="N29" s="2">
        <v>0.0</v>
      </c>
      <c r="O29" s="2">
        <v>0.0</v>
      </c>
      <c r="P29" s="2">
        <v>3.0</v>
      </c>
      <c r="Q29" s="2">
        <v>1.0</v>
      </c>
      <c r="R29" s="2">
        <v>3.0</v>
      </c>
      <c r="S29" s="2">
        <v>2.0</v>
      </c>
      <c r="T29" s="2">
        <v>3.0</v>
      </c>
      <c r="U29" s="2">
        <v>0.0</v>
      </c>
      <c r="V29" s="2">
        <v>0.0</v>
      </c>
      <c r="W29" s="16">
        <v>114.0</v>
      </c>
      <c r="X29" s="3"/>
      <c r="Y29" s="2">
        <v>22.8</v>
      </c>
      <c r="Z29" s="2">
        <v>1.0</v>
      </c>
      <c r="AA29" s="3">
        <f t="shared" si="10"/>
        <v>114</v>
      </c>
      <c r="AB29" s="3">
        <f t="shared" si="11"/>
        <v>22.8</v>
      </c>
      <c r="AC29" s="2">
        <v>2013.0</v>
      </c>
    </row>
    <row r="30">
      <c r="B30" s="2">
        <v>27.0</v>
      </c>
      <c r="C30" s="2">
        <v>24.0</v>
      </c>
      <c r="D30" s="2">
        <v>2.0</v>
      </c>
      <c r="G30">
        <f t="shared" si="5"/>
        <v>26</v>
      </c>
      <c r="H30" s="2" t="s">
        <v>99</v>
      </c>
      <c r="I30" s="2">
        <v>8.0</v>
      </c>
      <c r="J30" s="2">
        <v>27.0</v>
      </c>
      <c r="K30" s="2">
        <v>14.0</v>
      </c>
      <c r="M30" s="2">
        <v>0.0</v>
      </c>
      <c r="N30" s="2">
        <v>8.0</v>
      </c>
      <c r="O30" s="2">
        <v>0.0</v>
      </c>
      <c r="P30" s="2">
        <v>0.0</v>
      </c>
      <c r="Q30" s="2">
        <v>3.0</v>
      </c>
      <c r="R30" s="2">
        <v>4.0</v>
      </c>
      <c r="S30" s="2">
        <v>0.0</v>
      </c>
      <c r="T30" s="2">
        <v>1.0</v>
      </c>
      <c r="U30" s="2">
        <v>0.0</v>
      </c>
      <c r="V30" s="2">
        <v>0.0</v>
      </c>
      <c r="W30" s="2">
        <v>95.5</v>
      </c>
      <c r="X30" s="3">
        <f>W30/G30</f>
        <v>3.673076923</v>
      </c>
      <c r="Y30" s="2">
        <v>60.0</v>
      </c>
      <c r="Z30" s="2">
        <v>2.0</v>
      </c>
      <c r="AA30" s="3">
        <f t="shared" si="10"/>
        <v>47.75</v>
      </c>
      <c r="AB30" s="3">
        <f t="shared" si="11"/>
        <v>30</v>
      </c>
      <c r="AC30" s="2">
        <v>2013.0</v>
      </c>
      <c r="AF30" s="2">
        <v>869.0</v>
      </c>
      <c r="AG30" s="2">
        <v>895.0</v>
      </c>
    </row>
    <row r="31">
      <c r="B31" s="2">
        <v>28.0</v>
      </c>
      <c r="G31">
        <f t="shared" si="5"/>
        <v>0</v>
      </c>
      <c r="H31" s="2" t="s">
        <v>100</v>
      </c>
      <c r="I31" s="2">
        <v>18.0</v>
      </c>
      <c r="J31" s="2">
        <v>35.0</v>
      </c>
      <c r="K31" s="2">
        <v>23.0</v>
      </c>
      <c r="L31" s="2">
        <v>10.0</v>
      </c>
      <c r="M31" s="2">
        <v>4.0</v>
      </c>
      <c r="N31" s="2">
        <v>0.0</v>
      </c>
      <c r="O31" s="2">
        <v>0.0</v>
      </c>
      <c r="P31" s="2">
        <v>3.0</v>
      </c>
      <c r="Q31" s="2">
        <v>3.0</v>
      </c>
      <c r="R31" s="2">
        <v>1.0</v>
      </c>
      <c r="S31" s="2">
        <v>5.0</v>
      </c>
      <c r="T31" s="2">
        <v>4.0</v>
      </c>
      <c r="U31" s="2">
        <v>0.0</v>
      </c>
      <c r="V31" s="9">
        <v>2.0</v>
      </c>
      <c r="W31" s="2">
        <v>274.5</v>
      </c>
      <c r="X31" s="3"/>
      <c r="Y31" s="2">
        <v>50.0</v>
      </c>
      <c r="Z31" s="2">
        <v>2.0</v>
      </c>
      <c r="AA31" s="3">
        <f t="shared" si="10"/>
        <v>137.25</v>
      </c>
      <c r="AB31" s="3">
        <f t="shared" si="11"/>
        <v>25</v>
      </c>
      <c r="AC31" s="2">
        <v>2013.0</v>
      </c>
    </row>
    <row r="32">
      <c r="B32" s="2">
        <v>29.0</v>
      </c>
      <c r="G32" s="2">
        <v>6.0</v>
      </c>
      <c r="H32" s="2" t="s">
        <v>101</v>
      </c>
      <c r="N32" s="2">
        <v>0.0</v>
      </c>
      <c r="O32" s="2">
        <v>0.0</v>
      </c>
      <c r="P32" s="2">
        <v>0.0</v>
      </c>
      <c r="Q32" s="2">
        <v>0.0</v>
      </c>
      <c r="R32" s="2">
        <v>2.0</v>
      </c>
      <c r="S32" s="2">
        <v>2.0</v>
      </c>
      <c r="T32" s="2">
        <v>1.0</v>
      </c>
      <c r="U32" s="2">
        <v>0.0</v>
      </c>
      <c r="V32" s="2">
        <v>4.0</v>
      </c>
      <c r="W32" s="2">
        <v>35.0</v>
      </c>
      <c r="X32" s="3"/>
      <c r="AA32" s="3"/>
      <c r="AC32" s="2">
        <v>2014.0</v>
      </c>
    </row>
    <row r="33">
      <c r="B33" s="2">
        <v>30.0</v>
      </c>
      <c r="H33" s="2" t="s">
        <v>102</v>
      </c>
      <c r="O33" s="2">
        <v>0.0</v>
      </c>
      <c r="U33" s="2">
        <v>0.0</v>
      </c>
      <c r="X33" s="3"/>
      <c r="AA33" s="3"/>
      <c r="AC33" s="2">
        <v>2014.0</v>
      </c>
    </row>
    <row r="34">
      <c r="B34" s="2">
        <v>31.0</v>
      </c>
      <c r="H34" s="2" t="s">
        <v>103</v>
      </c>
      <c r="N34" s="2">
        <v>0.0</v>
      </c>
      <c r="O34" s="2">
        <v>0.0</v>
      </c>
      <c r="P34" s="2">
        <v>0.0</v>
      </c>
      <c r="AA34" s="3"/>
      <c r="AC34" s="2">
        <v>2014.0</v>
      </c>
    </row>
    <row r="35">
      <c r="B35" s="2">
        <v>32.0</v>
      </c>
      <c r="H35" s="2" t="s">
        <v>104</v>
      </c>
      <c r="N35" s="2">
        <v>0.0</v>
      </c>
      <c r="O35" s="2">
        <v>0.0</v>
      </c>
      <c r="P35" s="2">
        <v>0.0</v>
      </c>
      <c r="AC35" s="2">
        <v>2014.0</v>
      </c>
    </row>
    <row r="36">
      <c r="B36" s="2">
        <v>33.0</v>
      </c>
      <c r="H36" s="2" t="s">
        <v>105</v>
      </c>
      <c r="N36" s="2">
        <v>0.0</v>
      </c>
      <c r="O36" s="2">
        <v>0.0</v>
      </c>
      <c r="P36" s="2">
        <v>0.0</v>
      </c>
      <c r="AC36" s="2">
        <v>2014.0</v>
      </c>
    </row>
    <row r="37">
      <c r="B37" s="2">
        <v>34.0</v>
      </c>
      <c r="H37" s="2" t="s">
        <v>106</v>
      </c>
      <c r="N37" s="2">
        <v>0.0</v>
      </c>
      <c r="O37" s="2">
        <v>0.0</v>
      </c>
      <c r="P37" s="2">
        <v>0.0</v>
      </c>
      <c r="AC37" s="2">
        <v>2014.0</v>
      </c>
    </row>
    <row r="38">
      <c r="H38" s="12" t="s">
        <v>107</v>
      </c>
      <c r="N38" s="2">
        <v>0.0</v>
      </c>
      <c r="O38" s="2">
        <v>0.0</v>
      </c>
      <c r="P38" s="2">
        <v>0.0</v>
      </c>
    </row>
    <row r="39">
      <c r="H39" s="2" t="s">
        <v>108</v>
      </c>
      <c r="N39" s="2">
        <v>0.0</v>
      </c>
      <c r="O39" s="2">
        <v>0.0</v>
      </c>
      <c r="P39" s="2">
        <v>0.0</v>
      </c>
    </row>
    <row r="40">
      <c r="H40" s="2" t="s">
        <v>109</v>
      </c>
      <c r="N40" s="2">
        <v>0.0</v>
      </c>
      <c r="O40" s="2">
        <v>0.0</v>
      </c>
      <c r="P40" s="2">
        <v>0.0</v>
      </c>
    </row>
    <row r="41">
      <c r="N41" s="2">
        <v>0.0</v>
      </c>
      <c r="O41" s="2">
        <v>0.0</v>
      </c>
      <c r="P41" s="2">
        <v>0.0</v>
      </c>
    </row>
    <row r="42">
      <c r="N42" s="2">
        <v>0.0</v>
      </c>
      <c r="O42" s="2">
        <v>0.0</v>
      </c>
      <c r="P42" s="2">
        <v>0.0</v>
      </c>
    </row>
    <row r="43">
      <c r="N43" s="2">
        <v>0.0</v>
      </c>
      <c r="O43" s="2">
        <v>0.0</v>
      </c>
      <c r="P43" s="2">
        <v>0.0</v>
      </c>
    </row>
  </sheetData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75"/>
  <cols>
    <col customWidth="1" min="1" max="1" width="37.29"/>
    <col customWidth="1" min="6" max="6" width="9.86"/>
    <col customWidth="1" min="7" max="7" width="9.0"/>
  </cols>
  <sheetData>
    <row r="1">
      <c r="A1" s="1" t="s">
        <v>0</v>
      </c>
      <c r="B1" s="2" t="s">
        <v>1</v>
      </c>
    </row>
    <row r="3">
      <c r="A3" s="2" t="s">
        <v>3</v>
      </c>
      <c r="B3" s="2" t="s">
        <v>4</v>
      </c>
      <c r="C3" s="2" t="s">
        <v>5</v>
      </c>
      <c r="E3" s="2" t="s">
        <v>6</v>
      </c>
      <c r="G3" s="2" t="s">
        <v>7</v>
      </c>
      <c r="H3" s="2" t="s">
        <v>8</v>
      </c>
      <c r="I3" s="2" t="s">
        <v>9</v>
      </c>
    </row>
    <row r="4">
      <c r="A4" s="3">
        <f t="shared" ref="A4:A6" si="1">(E4+G4)/3</f>
        <v>75.33333333</v>
      </c>
      <c r="B4" s="2">
        <v>75.0</v>
      </c>
      <c r="C4" s="4">
        <v>185.0</v>
      </c>
      <c r="D4" s="5">
        <f t="shared" ref="D4:D6" si="2">C4/B4</f>
        <v>2.466666667</v>
      </c>
      <c r="E4" s="6">
        <v>226.0</v>
      </c>
      <c r="F4" s="3">
        <f t="shared" ref="F4:F6" si="3">E4/B4</f>
        <v>3.013333333</v>
      </c>
      <c r="H4" s="7">
        <f>B4*5-E4</f>
        <v>149</v>
      </c>
    </row>
    <row r="5">
      <c r="A5" s="3">
        <f t="shared" si="1"/>
        <v>94.33333333</v>
      </c>
      <c r="B5" s="2">
        <v>100.0</v>
      </c>
      <c r="C5" s="4">
        <v>204.0</v>
      </c>
      <c r="D5" s="5">
        <f t="shared" si="2"/>
        <v>2.04</v>
      </c>
      <c r="E5" s="6">
        <v>251.0</v>
      </c>
      <c r="F5" s="3">
        <f t="shared" si="3"/>
        <v>2.51</v>
      </c>
      <c r="G5" s="2">
        <v>32.0</v>
      </c>
      <c r="H5" s="7">
        <f t="shared" ref="H5:H6" si="4">B5*5-(E5+G5)</f>
        <v>217</v>
      </c>
    </row>
    <row r="6">
      <c r="A6" s="3">
        <f t="shared" si="1"/>
        <v>112.1333333</v>
      </c>
      <c r="B6" s="2">
        <v>150.0</v>
      </c>
      <c r="C6" s="4">
        <v>244.0</v>
      </c>
      <c r="D6" s="5">
        <f t="shared" si="2"/>
        <v>1.626666667</v>
      </c>
      <c r="E6" s="6">
        <v>301.0</v>
      </c>
      <c r="F6" s="3">
        <f t="shared" si="3"/>
        <v>2.006666667</v>
      </c>
      <c r="G6" s="2">
        <v>35.4</v>
      </c>
      <c r="H6" s="8">
        <f t="shared" si="4"/>
        <v>413.6</v>
      </c>
    </row>
    <row r="7">
      <c r="I7" s="2">
        <v>341.25</v>
      </c>
      <c r="J7" s="3">
        <f>I7/153</f>
        <v>2.230392157</v>
      </c>
    </row>
    <row r="9">
      <c r="I9" s="2">
        <v>153.0</v>
      </c>
    </row>
    <row r="10">
      <c r="I10" s="2">
        <v>5.0</v>
      </c>
    </row>
    <row r="11">
      <c r="I11">
        <f>I9*I10-I7-(17*I10)</f>
        <v>338.75</v>
      </c>
      <c r="J11" s="2" t="s">
        <v>10</v>
      </c>
    </row>
  </sheetData>
  <drawing r:id="rId1"/>
</worksheet>
</file>